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48" activeTab="2"/>
  </bookViews>
  <sheets>
    <sheet name="Level 1-5" sheetId="1" r:id="rId1"/>
    <sheet name="Other E&amp;Ms" sheetId="2" r:id="rId2"/>
    <sheet name="Chart Levels 1-5" sheetId="3" r:id="rId3"/>
  </sheets>
  <definedNames>
    <definedName name="_xlnm.Print_Area" localSheetId="0">'Level 1-5'!$A$1:$K$72</definedName>
    <definedName name="_xlnm.Print_Area" localSheetId="1">'Other E&amp;Ms'!$A$1:$H$35</definedName>
  </definedNames>
  <calcPr fullCalcOnLoad="1"/>
</workbook>
</file>

<file path=xl/comments2.xml><?xml version="1.0" encoding="utf-8"?>
<comments xmlns="http://schemas.openxmlformats.org/spreadsheetml/2006/main">
  <authors>
    <author>Paul Williams</author>
  </authors>
  <commentList>
    <comment ref="G22" authorId="0">
      <text>
        <r>
          <rPr>
            <b/>
            <sz val="9"/>
            <rFont val="Tahoma"/>
            <family val="2"/>
          </rPr>
          <t>insert total at tab 1 in cell H58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total from tab 1, cell H 59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<sst xmlns="http://schemas.openxmlformats.org/spreadsheetml/2006/main" count="105" uniqueCount="65">
  <si>
    <t>Others</t>
  </si>
  <si>
    <t>Radonc*</t>
  </si>
  <si>
    <t>Level 1</t>
  </si>
  <si>
    <t>Level 2</t>
  </si>
  <si>
    <t>Level 3</t>
  </si>
  <si>
    <t>Level 4</t>
  </si>
  <si>
    <t>Level 5</t>
  </si>
  <si>
    <t>New Patient</t>
  </si>
  <si>
    <t>Established Patient</t>
  </si>
  <si>
    <t>Initial Hospital Care</t>
  </si>
  <si>
    <t xml:space="preserve">Other E&amp;M Codes </t>
  </si>
  <si>
    <t>Total</t>
  </si>
  <si>
    <t>Emergency  Department Visit</t>
  </si>
  <si>
    <t xml:space="preserve"> </t>
  </si>
  <si>
    <t>% of Total</t>
  </si>
  <si>
    <t>Category</t>
  </si>
  <si>
    <t>Domiciliary or Rest Home Visit-New Patient</t>
  </si>
  <si>
    <t>Home Visit-New Patient</t>
  </si>
  <si>
    <t>Subsequent Hospital Care</t>
  </si>
  <si>
    <t>Service Description</t>
  </si>
  <si>
    <t>Office Consult, New/Established</t>
  </si>
  <si>
    <t>Critical Care Services, 30-74 Min.</t>
  </si>
  <si>
    <t>Inpatient Consult, New/Established</t>
  </si>
  <si>
    <t>Domiciliary or Rest Home Visit-Estab Patient</t>
  </si>
  <si>
    <t>Prolonged MD Face-to-Face Contact, 1st Hour</t>
  </si>
  <si>
    <t>Observation or Inpatient Hospital Services</t>
  </si>
  <si>
    <t>Prolonged MD F-to-F, add'l 30 min. (add to 99354)</t>
  </si>
  <si>
    <t>Subsequent Observation Care</t>
  </si>
  <si>
    <t>Home Visit</t>
  </si>
  <si>
    <t>By Level</t>
  </si>
  <si>
    <t>CPTs used by SERO OR other radonc practices, but not BOTH</t>
  </si>
  <si>
    <t>Description</t>
  </si>
  <si>
    <t>Practice+</t>
  </si>
  <si>
    <t>Observation care discharge</t>
  </si>
  <si>
    <t>Initial observation care</t>
  </si>
  <si>
    <t>Hospital discharge day</t>
  </si>
  <si>
    <t>Prolonged svc, inpatient/observation, 1st hour</t>
  </si>
  <si>
    <t>Smoking/tobacco use counseling visit, 3-10 min</t>
  </si>
  <si>
    <t>Smoking/tobacco use counseling visit, &gt;10 min</t>
  </si>
  <si>
    <t xml:space="preserve">  Your total E&amp;Ms^:</t>
  </si>
  <si>
    <t>Level</t>
  </si>
  <si>
    <t>Home visit, established patient</t>
  </si>
  <si>
    <t>Advance care planning, 1st 30 minutes</t>
  </si>
  <si>
    <t>Spreadsheets created by P. Williams for SATRO°</t>
  </si>
  <si>
    <r>
      <t>Copyright SATRO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2018-2019</t>
    </r>
  </si>
  <si>
    <r>
      <t>Spreadsheets created by P. Williams for SATRO</t>
    </r>
    <r>
      <rPr>
        <sz val="10"/>
        <rFont val="Calibri"/>
        <family val="2"/>
      </rPr>
      <t xml:space="preserve">°                   </t>
    </r>
  </si>
  <si>
    <t>CY 2017 Radonc E&amp;M total including the above is:</t>
  </si>
  <si>
    <t>Nursing facility care initial</t>
  </si>
  <si>
    <t>Nursing facility care subsequent</t>
  </si>
  <si>
    <t>Chronic care mgmt srvc, 20 min</t>
  </si>
  <si>
    <t>emstats satro2017.xls</t>
  </si>
  <si>
    <r>
      <rPr>
        <u val="single"/>
        <sz val="10"/>
        <rFont val="Arial"/>
        <family val="2"/>
      </rPr>
      <t>Source</t>
    </r>
    <r>
      <rPr>
        <sz val="10"/>
        <rFont val="Arial"/>
        <family val="2"/>
      </rPr>
      <t>: 2017 Part B Physician/Supplier Procedure Summary Public Use File</t>
    </r>
  </si>
  <si>
    <t xml:space="preserve">    * Mcre Pt B allowed radonc services approved by CMS for CY 2017 payment</t>
  </si>
  <si>
    <t>https://www.cms.gov/apps/ama/license.asp?file=/Research-Statistics-Data-and-Systems/Statistics-Trends-and-Reports/MedicareFeeforSvcPartsAB/Downloads/EMSpecialty2017.pdf</t>
  </si>
  <si>
    <t xml:space="preserve">    * Mcre Pt B E&amp;M charges submitted by radiation oncology to CMS for payment in 2017</t>
  </si>
  <si>
    <t>Prolong service w/o direct patient contact</t>
  </si>
  <si>
    <t>Advance care planning, additional 30 minutes</t>
  </si>
  <si>
    <t>Your Practice+</t>
  </si>
  <si>
    <t>99217-99498</t>
  </si>
  <si>
    <t>+ plug in your own Medicare (or overall) E&amp;Ms, and then view the chart in the third tab</t>
  </si>
  <si>
    <t xml:space="preserve">   '+ your CY 2017 Medicare (or overall) E&amp;Ms by posting date</t>
  </si>
  <si>
    <t xml:space="preserve">        of E&amp;Ms would be similar between Medicare and other patients</t>
  </si>
  <si>
    <r>
      <t xml:space="preserve">  '</t>
    </r>
    <r>
      <rPr>
        <b/>
        <u val="single"/>
        <sz val="10"/>
        <rFont val="Arial"/>
        <family val="2"/>
      </rPr>
      <t>Note</t>
    </r>
    <r>
      <rPr>
        <sz val="10"/>
        <rFont val="Arial"/>
        <family val="2"/>
      </rPr>
      <t>: column H assumes chargeable E&amp;M units and assumes that the application</t>
    </r>
  </si>
  <si>
    <r>
      <rPr>
        <u val="single"/>
        <sz val="10"/>
        <rFont val="Arial"/>
        <family val="2"/>
      </rPr>
      <t>Source</t>
    </r>
    <r>
      <rPr>
        <sz val="10"/>
        <rFont val="Arial"/>
        <family val="0"/>
      </rPr>
      <t>: CY 2017 year end data from your billing office and CMS statistics by specialty, found at:</t>
    </r>
  </si>
  <si>
    <t>emstats satro 2017.xls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</si>
</sst>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%"/>
    <numFmt numFmtId="166" formatCode="0.0000%"/>
    <numFmt numFmtId="167" formatCode="0.00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&quot;$&quot;#,##0.00"/>
  </numFmts>
  <fonts count="7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8.5"/>
      <name val="Times New Roman"/>
      <family val="1"/>
    </font>
    <font>
      <sz val="8.5"/>
      <name val="Times New Roman"/>
      <family val="1"/>
    </font>
    <font>
      <sz val="9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u val="single"/>
      <sz val="9.5"/>
      <name val="Arial Narrow"/>
      <family val="2"/>
    </font>
    <font>
      <b/>
      <sz val="10"/>
      <name val="Times New Roman"/>
      <family val="1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u val="single"/>
      <sz val="8"/>
      <color indexed="12"/>
      <name val="Arial"/>
      <family val="2"/>
    </font>
    <font>
      <sz val="9.5"/>
      <name val="Arial"/>
      <family val="2"/>
    </font>
    <font>
      <u val="single"/>
      <sz val="9.5"/>
      <name val="Arial"/>
      <family val="2"/>
    </font>
    <font>
      <u val="single"/>
      <sz val="10"/>
      <name val="Arial Narrow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u val="single"/>
      <sz val="10"/>
      <name val="Arial"/>
      <family val="2"/>
    </font>
    <font>
      <sz val="10"/>
      <name val="Calibri"/>
      <family val="2"/>
    </font>
    <font>
      <b/>
      <sz val="9.5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.2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49" applyFill="1" applyBorder="1" applyAlignment="1" applyProtection="1">
      <alignment horizontal="left" vertical="center" inden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right" vertical="top"/>
      <protection locked="0"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1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left" vertical="center" indent="1"/>
      <protection locked="0"/>
    </xf>
    <xf numFmtId="3" fontId="14" fillId="0" borderId="11" xfId="0" applyNumberFormat="1" applyFont="1" applyFill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10" fontId="0" fillId="0" borderId="11" xfId="0" applyNumberFormat="1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0" fontId="0" fillId="0" borderId="11" xfId="0" applyNumberFormat="1" applyFont="1" applyFill="1" applyBorder="1" applyAlignment="1" applyProtection="1">
      <alignment horizontal="center" vertical="top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3" fontId="14" fillId="0" borderId="11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3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/>
      <protection locked="0"/>
    </xf>
    <xf numFmtId="10" fontId="4" fillId="0" borderId="11" xfId="0" applyNumberFormat="1" applyFont="1" applyFill="1" applyBorder="1" applyAlignment="1" applyProtection="1">
      <alignment horizontal="center" vertical="center"/>
      <protection locked="0"/>
    </xf>
    <xf numFmtId="10" fontId="0" fillId="0" borderId="11" xfId="0" applyNumberFormat="1" applyBorder="1" applyAlignment="1" applyProtection="1">
      <alignment vertical="center" wrapText="1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10" fontId="0" fillId="0" borderId="11" xfId="0" applyNumberFormat="1" applyFont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horizontal="center" vertical="top"/>
      <protection locked="0"/>
    </xf>
    <xf numFmtId="0" fontId="2" fillId="0" borderId="11" xfId="0" applyFont="1" applyFill="1" applyBorder="1" applyAlignment="1" applyProtection="1">
      <alignment horizontal="right" vertical="center" wrapText="1" indent="1"/>
      <protection locked="0"/>
    </xf>
    <xf numFmtId="0" fontId="10" fillId="0" borderId="11" xfId="0" applyFont="1" applyFill="1" applyBorder="1" applyAlignment="1" applyProtection="1">
      <alignment horizontal="right" vertical="center" wrapText="1" indent="1"/>
      <protection locked="0"/>
    </xf>
    <xf numFmtId="3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3" fontId="0" fillId="0" borderId="11" xfId="0" applyNumberFormat="1" applyFont="1" applyFill="1" applyBorder="1" applyAlignment="1" applyProtection="1">
      <alignment horizontal="center" vertical="center"/>
      <protection locked="0"/>
    </xf>
    <xf numFmtId="1" fontId="0" fillId="0" borderId="11" xfId="0" applyNumberFormat="1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top"/>
      <protection locked="0"/>
    </xf>
    <xf numFmtId="3" fontId="0" fillId="0" borderId="11" xfId="0" applyNumberFormat="1" applyFont="1" applyFill="1" applyBorder="1" applyAlignment="1" applyProtection="1">
      <alignment horizontal="center" vertical="top"/>
      <protection locked="0"/>
    </xf>
    <xf numFmtId="3" fontId="7" fillId="0" borderId="11" xfId="0" applyNumberFormat="1" applyFont="1" applyFill="1" applyBorder="1" applyAlignment="1" applyProtection="1">
      <alignment horizontal="center" vertical="top"/>
      <protection locked="0"/>
    </xf>
    <xf numFmtId="10" fontId="4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center" vertical="top"/>
      <protection locked="0"/>
    </xf>
    <xf numFmtId="3" fontId="16" fillId="0" borderId="11" xfId="0" applyNumberFormat="1" applyFont="1" applyFill="1" applyBorder="1" applyAlignment="1" applyProtection="1">
      <alignment horizontal="center" vertical="top"/>
      <protection locked="0"/>
    </xf>
    <xf numFmtId="10" fontId="0" fillId="0" borderId="0" xfId="0" applyNumberFormat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horizontal="right" vertical="center" wrapText="1" indent="1"/>
      <protection locked="0"/>
    </xf>
    <xf numFmtId="3" fontId="0" fillId="33" borderId="10" xfId="0" applyNumberFormat="1" applyFill="1" applyBorder="1" applyAlignment="1" applyProtection="1">
      <alignment horizontal="center" vertical="center" wrapText="1"/>
      <protection locked="0"/>
    </xf>
    <xf numFmtId="3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2" fillId="0" borderId="11" xfId="0" applyFont="1" applyFill="1" applyBorder="1" applyAlignment="1" applyProtection="1" quotePrefix="1">
      <alignment horizontal="left" vertical="center" wrapText="1"/>
      <protection locked="0"/>
    </xf>
    <xf numFmtId="10" fontId="0" fillId="0" borderId="11" xfId="0" applyNumberFormat="1" applyFont="1" applyBorder="1" applyAlignment="1" applyProtection="1">
      <alignment vertical="center" wrapText="1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vertical="center"/>
      <protection locked="0"/>
    </xf>
    <xf numFmtId="0" fontId="18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 quotePrefix="1">
      <alignment horizontal="left" vertical="center"/>
      <protection/>
    </xf>
    <xf numFmtId="0" fontId="4" fillId="0" borderId="0" xfId="0" applyFont="1" applyAlignment="1" applyProtection="1" quotePrefix="1">
      <alignment horizontal="left" vertical="center"/>
      <protection/>
    </xf>
    <xf numFmtId="0" fontId="18" fillId="0" borderId="11" xfId="0" applyFont="1" applyBorder="1" applyAlignment="1" applyProtection="1" quotePrefix="1">
      <alignment horizontal="center" vertical="center"/>
      <protection locked="0"/>
    </xf>
    <xf numFmtId="3" fontId="8" fillId="0" borderId="11" xfId="0" applyNumberFormat="1" applyFont="1" applyFill="1" applyBorder="1" applyAlignment="1" applyProtection="1">
      <alignment horizontal="center" vertical="center"/>
      <protection locked="0"/>
    </xf>
    <xf numFmtId="10" fontId="8" fillId="0" borderId="11" xfId="0" applyNumberFormat="1" applyFont="1" applyFill="1" applyBorder="1" applyAlignment="1" applyProtection="1">
      <alignment horizontal="center" vertical="top"/>
      <protection locked="0"/>
    </xf>
    <xf numFmtId="3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3" fontId="8" fillId="0" borderId="11" xfId="0" applyNumberFormat="1" applyFont="1" applyFill="1" applyBorder="1" applyAlignment="1" applyProtection="1">
      <alignment horizontal="center" vertical="top"/>
      <protection locked="0"/>
    </xf>
    <xf numFmtId="10" fontId="8" fillId="0" borderId="11" xfId="0" applyNumberFormat="1" applyFont="1" applyBorder="1" applyAlignment="1" applyProtection="1">
      <alignment vertical="center" wrapText="1"/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10" fontId="7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0" xfId="0" applyNumberFormat="1" applyFont="1" applyBorder="1" applyAlignment="1" applyProtection="1">
      <alignment vertical="center" wrapText="1"/>
      <protection locked="0"/>
    </xf>
    <xf numFmtId="9" fontId="0" fillId="0" borderId="0" xfId="0" applyNumberFormat="1" applyFont="1" applyAlignment="1" applyProtection="1">
      <alignment vertical="center" wrapText="1"/>
      <protection locked="0"/>
    </xf>
    <xf numFmtId="0" fontId="0" fillId="5" borderId="0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>
      <alignment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 quotePrefix="1">
      <alignment horizontal="center" vertical="center"/>
    </xf>
    <xf numFmtId="0" fontId="12" fillId="0" borderId="11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quotePrefix="1">
      <alignment horizontal="center" vertical="center"/>
    </xf>
    <xf numFmtId="3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right" vertical="center" wrapText="1" inden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10" fontId="0" fillId="0" borderId="11" xfId="0" applyNumberFormat="1" applyFont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0" fontId="0" fillId="0" borderId="0" xfId="0" applyNumberFormat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3" fontId="0" fillId="0" borderId="11" xfId="0" applyNumberFormat="1" applyBorder="1" applyAlignment="1" applyProtection="1">
      <alignment horizontal="center" vertical="center"/>
      <protection locked="0"/>
    </xf>
    <xf numFmtId="3" fontId="0" fillId="0" borderId="11" xfId="0" applyNumberForma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49" applyFont="1" applyFill="1" applyBorder="1" applyAlignment="1" applyProtection="1" quotePrefix="1">
      <alignment horizontal="left" vertical="center" indent="1"/>
      <protection/>
    </xf>
    <xf numFmtId="0" fontId="0" fillId="0" borderId="0" xfId="49" applyFont="1" applyFill="1" applyBorder="1" applyAlignment="1" applyProtection="1">
      <alignment horizontal="left" vertical="center" indent="1"/>
      <protection/>
    </xf>
    <xf numFmtId="0" fontId="4" fillId="0" borderId="0" xfId="0" applyFont="1" applyAlignment="1" applyProtection="1">
      <alignment vertical="center"/>
      <protection/>
    </xf>
    <xf numFmtId="0" fontId="1" fillId="0" borderId="0" xfId="49" applyFont="1" applyFill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72" fillId="0" borderId="11" xfId="0" applyFont="1" applyFill="1" applyBorder="1" applyAlignment="1">
      <alignment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73" fillId="0" borderId="11" xfId="0" applyFont="1" applyFill="1" applyBorder="1" applyAlignment="1">
      <alignment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0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25" fillId="0" borderId="0" xfId="49" applyFont="1" applyFill="1" applyBorder="1" applyAlignment="1" applyProtection="1">
      <alignment horizontal="left" vertical="center" indent="1"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Fill="1" applyBorder="1" applyAlignment="1" applyProtection="1" quotePrefix="1">
      <alignment horizontal="left" vertical="center"/>
      <protection/>
    </xf>
    <xf numFmtId="0" fontId="20" fillId="0" borderId="0" xfId="0" applyFont="1" applyFill="1" applyAlignment="1" applyProtection="1" quotePrefix="1">
      <alignment horizontal="left" vertical="center"/>
      <protection/>
    </xf>
    <xf numFmtId="0" fontId="5" fillId="0" borderId="0" xfId="0" applyFont="1" applyAlignment="1" applyProtection="1">
      <alignment vertical="center"/>
      <protection locked="0"/>
    </xf>
    <xf numFmtId="0" fontId="13" fillId="0" borderId="0" xfId="49" applyFont="1" applyAlignment="1" applyProtection="1">
      <alignment vertical="center"/>
      <protection locked="0"/>
    </xf>
    <xf numFmtId="3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</cellXfs>
  <cellStyles count="49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Comparison of Medicare to Practice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E&amp;M Frequencies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6875"/>
          <c:w val="0.81525"/>
          <c:h val="0.7285"/>
        </c:manualLayout>
      </c:layout>
      <c:barChart>
        <c:barDir val="col"/>
        <c:grouping val="clustered"/>
        <c:varyColors val="0"/>
        <c:ser>
          <c:idx val="0"/>
          <c:order val="0"/>
          <c:tx>
            <c:v>Medicare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('Level 1-5'!$A$8,'Level 1-5'!$A$19,'Level 1-5'!$A$30,'Level 1-5'!$A$45,'Level 1-5'!$A$55)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</c:strCache>
            </c:strRef>
          </c:cat>
          <c:val>
            <c:numRef>
              <c:f>('Level 1-5'!$G$8,'Level 1-5'!$G$19,'Level 1-5'!$G$30,'Level 1-5'!$G$45,'Level 1-5'!$G$55)</c:f>
              <c:numCache>
                <c:ptCount val="5"/>
                <c:pt idx="0">
                  <c:v>0.01736917873979819</c:v>
                </c:pt>
                <c:pt idx="1">
                  <c:v>0.09581055983312507</c:v>
                </c:pt>
                <c:pt idx="2">
                  <c:v>0.384254272137389</c:v>
                </c:pt>
                <c:pt idx="3">
                  <c:v>0.2812832487578844</c:v>
                </c:pt>
                <c:pt idx="4">
                  <c:v>0.21812069043617952</c:v>
                </c:pt>
              </c:numCache>
            </c:numRef>
          </c:val>
        </c:ser>
        <c:ser>
          <c:idx val="1"/>
          <c:order val="1"/>
          <c:tx>
            <c:v>Practice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('Level 1-5'!$A$8,'Level 1-5'!$A$19,'Level 1-5'!$A$30,'Level 1-5'!$A$45,'Level 1-5'!$A$55)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</c:strCache>
            </c:strRef>
          </c:cat>
          <c:val>
            <c:numRef>
              <c:f>('Level 1-5'!$K$8,'Level 1-5'!$K$19,'Level 1-5'!$K$30,'Level 1-5'!$K$45,'Level 1-5'!$K$55)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0586564"/>
        <c:axId val="6843621"/>
      </c:barChart>
      <c:catAx>
        <c:axId val="3058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Medicare:  CY 2017 Medicare Radonc E&amp;Ms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Practice:     </a:t>
                </a: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CY 2017 Your PracticeE&amp;Ms</a:t>
                </a:r>
              </a:p>
            </c:rich>
          </c:tx>
          <c:layout>
            <c:manualLayout>
              <c:xMode val="factor"/>
              <c:yMode val="factor"/>
              <c:x val="0.0015"/>
              <c:y val="-0.09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843621"/>
        <c:crosses val="autoZero"/>
        <c:auto val="1"/>
        <c:lblOffset val="100"/>
        <c:tickLblSkip val="1"/>
        <c:noMultiLvlLbl val="0"/>
      </c:catAx>
      <c:valAx>
        <c:axId val="6843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0586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75"/>
          <c:y val="0.54"/>
          <c:w val="0.1182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600075</xdr:colOff>
      <xdr:row>23</xdr:row>
      <xdr:rowOff>133350</xdr:rowOff>
    </xdr:to>
    <xdr:graphicFrame>
      <xdr:nvGraphicFramePr>
        <xdr:cNvPr id="1" name="Chart 2"/>
        <xdr:cNvGraphicFramePr/>
      </xdr:nvGraphicFramePr>
      <xdr:xfrm>
        <a:off x="0" y="161925"/>
        <a:ext cx="60864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ms.gov/apps/ama/license.asp?file=/Research-Statistics-Data-and-Systems/Statistics-Trends-and-Reports/MedicareFeeforSvcPartsAB/Downloads/EMSpecialty2017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78"/>
  <sheetViews>
    <sheetView zoomScalePageLayoutView="0" workbookViewId="0" topLeftCell="A37">
      <selection activeCell="M61" sqref="M61"/>
    </sheetView>
  </sheetViews>
  <sheetFormatPr defaultColWidth="9.140625" defaultRowHeight="12.75"/>
  <cols>
    <col min="1" max="1" width="9.140625" style="5" customWidth="1"/>
    <col min="2" max="2" width="35.28125" style="5" customWidth="1"/>
    <col min="3" max="3" width="3.7109375" style="5" customWidth="1"/>
    <col min="4" max="4" width="9.140625" style="5" customWidth="1"/>
    <col min="5" max="5" width="7.7109375" style="5" customWidth="1"/>
    <col min="6" max="6" width="11.57421875" style="5" customWidth="1"/>
    <col min="7" max="7" width="7.7109375" style="5" customWidth="1"/>
    <col min="8" max="8" width="11.140625" style="5" customWidth="1"/>
    <col min="9" max="9" width="8.7109375" style="5" customWidth="1"/>
    <col min="10" max="10" width="11.57421875" style="5" customWidth="1"/>
    <col min="11" max="11" width="7.7109375" style="5" customWidth="1"/>
    <col min="12" max="247" width="9.140625" style="5" customWidth="1"/>
    <col min="248" max="16384" width="9.140625" style="14" customWidth="1"/>
  </cols>
  <sheetData>
    <row r="1" spans="1:11" ht="12.75">
      <c r="A1" s="12" t="s">
        <v>40</v>
      </c>
      <c r="B1" s="13" t="s">
        <v>19</v>
      </c>
      <c r="C1" s="12"/>
      <c r="D1" s="65" t="s">
        <v>1</v>
      </c>
      <c r="E1" s="60" t="s">
        <v>29</v>
      </c>
      <c r="F1" s="60" t="s">
        <v>14</v>
      </c>
      <c r="G1" s="60" t="s">
        <v>29</v>
      </c>
      <c r="H1" s="62" t="s">
        <v>57</v>
      </c>
      <c r="I1" s="60" t="s">
        <v>29</v>
      </c>
      <c r="J1" s="60" t="s">
        <v>14</v>
      </c>
      <c r="K1" s="61" t="s">
        <v>15</v>
      </c>
    </row>
    <row r="2" spans="1:17" s="4" customFormat="1" ht="12" customHeight="1">
      <c r="A2" s="15">
        <v>99201</v>
      </c>
      <c r="B2" s="27" t="s">
        <v>7</v>
      </c>
      <c r="C2" s="16"/>
      <c r="D2" s="17">
        <v>1168</v>
      </c>
      <c r="E2" s="18"/>
      <c r="F2" s="19">
        <f aca="true" t="shared" si="0" ref="F2:F7">D2/$E$59</f>
        <v>0.0012904523101637483</v>
      </c>
      <c r="G2" s="20"/>
      <c r="H2" s="11"/>
      <c r="I2" s="21"/>
      <c r="J2" s="22" t="e">
        <f>H2/$H$59</f>
        <v>#DIV/0!</v>
      </c>
      <c r="K2" s="23"/>
      <c r="P2" s="52"/>
      <c r="Q2" s="52"/>
    </row>
    <row r="3" spans="1:17" s="4" customFormat="1" ht="11.25" customHeight="1">
      <c r="A3" s="15">
        <v>99211</v>
      </c>
      <c r="B3" s="27" t="s">
        <v>8</v>
      </c>
      <c r="C3" s="16"/>
      <c r="D3" s="24">
        <v>6923</v>
      </c>
      <c r="E3" s="25"/>
      <c r="F3" s="19">
        <f t="shared" si="0"/>
        <v>0.007648802519917491</v>
      </c>
      <c r="G3" s="20"/>
      <c r="H3" s="11"/>
      <c r="I3" s="21"/>
      <c r="J3" s="22" t="e">
        <f>H3/$H$59</f>
        <v>#DIV/0!</v>
      </c>
      <c r="K3" s="23"/>
      <c r="P3" s="52"/>
      <c r="Q3" s="52"/>
    </row>
    <row r="4" spans="1:17" s="4" customFormat="1" ht="11.25" customHeight="1">
      <c r="A4" s="15">
        <v>99221</v>
      </c>
      <c r="B4" s="27" t="s">
        <v>9</v>
      </c>
      <c r="C4" s="16"/>
      <c r="D4" s="24">
        <v>5672</v>
      </c>
      <c r="E4" s="15"/>
      <c r="F4" s="19">
        <f t="shared" si="0"/>
        <v>0.0062666485473020376</v>
      </c>
      <c r="G4" s="20"/>
      <c r="H4" s="135"/>
      <c r="I4" s="21"/>
      <c r="J4" s="22" t="e">
        <f>H4/$H$59</f>
        <v>#DIV/0!</v>
      </c>
      <c r="K4" s="23"/>
      <c r="P4" s="52"/>
      <c r="Q4" s="52"/>
    </row>
    <row r="5" spans="1:17" s="4" customFormat="1" ht="11.25" customHeight="1">
      <c r="A5" s="15">
        <v>99231</v>
      </c>
      <c r="B5" s="27" t="s">
        <v>18</v>
      </c>
      <c r="C5" s="16"/>
      <c r="D5" s="24">
        <v>1905</v>
      </c>
      <c r="E5" s="25"/>
      <c r="F5" s="19">
        <f t="shared" si="0"/>
        <v>0.00210471887916262</v>
      </c>
      <c r="G5" s="20"/>
      <c r="H5" s="135"/>
      <c r="I5" s="21"/>
      <c r="J5" s="22" t="e">
        <f>H5/$H$59</f>
        <v>#DIV/0!</v>
      </c>
      <c r="K5" s="23"/>
      <c r="P5" s="52"/>
      <c r="Q5" s="52"/>
    </row>
    <row r="6" spans="1:11" s="4" customFormat="1" ht="11.25" customHeight="1">
      <c r="A6" s="26">
        <v>99291</v>
      </c>
      <c r="B6" s="27" t="s">
        <v>21</v>
      </c>
      <c r="C6" s="16"/>
      <c r="D6" s="28">
        <v>53</v>
      </c>
      <c r="E6" s="29"/>
      <c r="F6" s="67">
        <f t="shared" si="0"/>
        <v>5.855648325229337E-05</v>
      </c>
      <c r="G6" s="20"/>
      <c r="H6" s="55"/>
      <c r="I6" s="30"/>
      <c r="J6" s="22" t="e">
        <f>H6/$H$59</f>
        <v>#DIV/0!</v>
      </c>
      <c r="K6" s="23"/>
    </row>
    <row r="7" spans="1:11" s="4" customFormat="1" ht="11.25" customHeight="1">
      <c r="A7" s="26">
        <v>99341</v>
      </c>
      <c r="B7" s="50" t="s">
        <v>17</v>
      </c>
      <c r="C7" s="32"/>
      <c r="D7" s="90">
        <v>0</v>
      </c>
      <c r="E7" s="29"/>
      <c r="F7" s="67">
        <f t="shared" si="0"/>
        <v>0</v>
      </c>
      <c r="G7" s="20"/>
      <c r="H7" s="55"/>
      <c r="I7" s="30"/>
      <c r="J7" s="22" t="e">
        <f>H7/$H$59</f>
        <v>#DIV/0!</v>
      </c>
      <c r="K7" s="23"/>
    </row>
    <row r="8" spans="1:11" s="4" customFormat="1" ht="11.25" customHeight="1">
      <c r="A8" s="53" t="s">
        <v>2</v>
      </c>
      <c r="C8" s="20"/>
      <c r="D8" s="20"/>
      <c r="E8" s="24">
        <f>SUM(D2:D7)</f>
        <v>15721</v>
      </c>
      <c r="F8" s="33"/>
      <c r="G8" s="34">
        <f>E8/$E$59</f>
        <v>0.01736917873979819</v>
      </c>
      <c r="H8" s="135"/>
      <c r="I8" s="35">
        <f>SUM(H2:H7)</f>
        <v>0</v>
      </c>
      <c r="J8" s="36"/>
      <c r="K8" s="36" t="e">
        <f>I8/$I$59</f>
        <v>#DIV/0!</v>
      </c>
    </row>
    <row r="9" spans="1:11" s="4" customFormat="1" ht="11.25" customHeight="1">
      <c r="A9" s="32"/>
      <c r="B9" s="31"/>
      <c r="C9" s="32"/>
      <c r="D9" s="37"/>
      <c r="H9" s="135"/>
      <c r="I9" s="21"/>
      <c r="J9" s="23"/>
      <c r="K9" s="23"/>
    </row>
    <row r="10" spans="1:11" s="4" customFormat="1" ht="11.25" customHeight="1">
      <c r="A10" s="38"/>
      <c r="B10" s="39"/>
      <c r="C10" s="38"/>
      <c r="D10" s="37"/>
      <c r="E10" s="37"/>
      <c r="F10" s="32"/>
      <c r="G10" s="20"/>
      <c r="H10" s="135"/>
      <c r="I10" s="21"/>
      <c r="J10" s="23"/>
      <c r="K10" s="23"/>
    </row>
    <row r="11" spans="1:11" s="4" customFormat="1" ht="12" customHeight="1">
      <c r="A11" s="16">
        <v>99202</v>
      </c>
      <c r="B11" s="27" t="s">
        <v>7</v>
      </c>
      <c r="C11" s="16"/>
      <c r="D11" s="40">
        <v>8249</v>
      </c>
      <c r="E11" s="41"/>
      <c r="F11" s="19">
        <f aca="true" t="shared" si="1" ref="F11:F18">D11/$E$59</f>
        <v>0.009113819440531471</v>
      </c>
      <c r="G11" s="20"/>
      <c r="H11" s="135"/>
      <c r="I11" s="56"/>
      <c r="J11" s="22" t="e">
        <f aca="true" t="shared" si="2" ref="J11:J18">H11/$H$59</f>
        <v>#DIV/0!</v>
      </c>
      <c r="K11" s="23"/>
    </row>
    <row r="12" spans="1:11" s="4" customFormat="1" ht="11.25" customHeight="1">
      <c r="A12" s="16">
        <v>99212</v>
      </c>
      <c r="B12" s="27" t="s">
        <v>8</v>
      </c>
      <c r="C12" s="16"/>
      <c r="D12" s="42">
        <v>66316</v>
      </c>
      <c r="E12" s="42"/>
      <c r="F12" s="19">
        <f t="shared" si="1"/>
        <v>0.07326852345960541</v>
      </c>
      <c r="G12" s="20"/>
      <c r="H12" s="135"/>
      <c r="I12" s="56"/>
      <c r="J12" s="22" t="e">
        <f t="shared" si="2"/>
        <v>#DIV/0!</v>
      </c>
      <c r="K12" s="23"/>
    </row>
    <row r="13" spans="1:11" s="4" customFormat="1" ht="11.25" customHeight="1">
      <c r="A13" s="16">
        <v>99222</v>
      </c>
      <c r="B13" s="27" t="s">
        <v>9</v>
      </c>
      <c r="C13" s="16"/>
      <c r="D13" s="42">
        <v>8541</v>
      </c>
      <c r="E13" s="43"/>
      <c r="F13" s="19">
        <f t="shared" si="1"/>
        <v>0.00943643251807241</v>
      </c>
      <c r="G13" s="20"/>
      <c r="H13" s="135"/>
      <c r="I13" s="56"/>
      <c r="J13" s="22" t="e">
        <f t="shared" si="2"/>
        <v>#DIV/0!</v>
      </c>
      <c r="K13" s="23"/>
    </row>
    <row r="14" spans="1:11" s="4" customFormat="1" ht="11.25" customHeight="1">
      <c r="A14" s="16">
        <v>99232</v>
      </c>
      <c r="B14" s="27" t="s">
        <v>18</v>
      </c>
      <c r="C14" s="16"/>
      <c r="D14" s="42">
        <v>3613</v>
      </c>
      <c r="E14" s="42"/>
      <c r="F14" s="19">
        <f t="shared" si="1"/>
        <v>0.003991784414915773</v>
      </c>
      <c r="G14" s="20"/>
      <c r="H14" s="135"/>
      <c r="I14" s="56"/>
      <c r="J14" s="22" t="e">
        <f t="shared" si="2"/>
        <v>#DIV/0!</v>
      </c>
      <c r="K14" s="23"/>
    </row>
    <row r="15" spans="1:11" s="4" customFormat="1" ht="11.25" customHeight="1">
      <c r="A15" s="16">
        <v>99242</v>
      </c>
      <c r="B15" s="27" t="s">
        <v>20</v>
      </c>
      <c r="C15" s="16"/>
      <c r="D15" s="68">
        <v>0</v>
      </c>
      <c r="E15" s="68"/>
      <c r="F15" s="32">
        <f t="shared" si="1"/>
        <v>0</v>
      </c>
      <c r="G15" s="20"/>
      <c r="H15" s="135"/>
      <c r="I15" s="69"/>
      <c r="J15" s="22" t="e">
        <f t="shared" si="2"/>
        <v>#DIV/0!</v>
      </c>
      <c r="K15" s="70"/>
    </row>
    <row r="16" spans="1:11" s="4" customFormat="1" ht="11.25" customHeight="1">
      <c r="A16" s="16">
        <v>99252</v>
      </c>
      <c r="B16" s="27" t="s">
        <v>22</v>
      </c>
      <c r="C16" s="16"/>
      <c r="D16" s="68">
        <v>0</v>
      </c>
      <c r="E16" s="68"/>
      <c r="F16" s="32">
        <f t="shared" si="1"/>
        <v>0</v>
      </c>
      <c r="G16" s="20"/>
      <c r="H16" s="135"/>
      <c r="I16" s="69"/>
      <c r="J16" s="22" t="e">
        <f t="shared" si="2"/>
        <v>#DIV/0!</v>
      </c>
      <c r="K16" s="70"/>
    </row>
    <row r="17" spans="1:11" s="4" customFormat="1" ht="11.25" customHeight="1">
      <c r="A17" s="16">
        <v>99282</v>
      </c>
      <c r="B17" s="27" t="s">
        <v>12</v>
      </c>
      <c r="C17" s="16"/>
      <c r="D17" s="68">
        <v>0</v>
      </c>
      <c r="E17" s="42"/>
      <c r="F17" s="67">
        <f t="shared" si="1"/>
        <v>0</v>
      </c>
      <c r="G17" s="20"/>
      <c r="H17" s="135"/>
      <c r="I17" s="56"/>
      <c r="J17" s="22" t="e">
        <f t="shared" si="2"/>
        <v>#DIV/0!</v>
      </c>
      <c r="K17" s="23"/>
    </row>
    <row r="18" spans="1:11" s="4" customFormat="1" ht="11.25" customHeight="1">
      <c r="A18" s="16">
        <v>99342</v>
      </c>
      <c r="B18" s="50" t="s">
        <v>17</v>
      </c>
      <c r="C18" s="32"/>
      <c r="D18" s="66">
        <v>0</v>
      </c>
      <c r="E18" s="42"/>
      <c r="F18" s="67">
        <f t="shared" si="1"/>
        <v>0</v>
      </c>
      <c r="G18" s="20"/>
      <c r="H18" s="135"/>
      <c r="I18" s="56"/>
      <c r="J18" s="22" t="e">
        <f t="shared" si="2"/>
        <v>#DIV/0!</v>
      </c>
      <c r="K18" s="23"/>
    </row>
    <row r="19" spans="1:11" s="4" customFormat="1" ht="11.25" customHeight="1">
      <c r="A19" s="38" t="s">
        <v>3</v>
      </c>
      <c r="B19" s="31"/>
      <c r="C19" s="32"/>
      <c r="D19" s="42"/>
      <c r="E19" s="42">
        <f>SUM(D11:D18)</f>
        <v>86719</v>
      </c>
      <c r="F19" s="33"/>
      <c r="G19" s="34">
        <f>E19/$E$59</f>
        <v>0.09581055983312507</v>
      </c>
      <c r="H19" s="135"/>
      <c r="I19" s="35">
        <f>SUM(H11:H18)</f>
        <v>0</v>
      </c>
      <c r="J19" s="36"/>
      <c r="K19" s="36" t="e">
        <f>I19/$I$59</f>
        <v>#DIV/0!</v>
      </c>
    </row>
    <row r="20" spans="1:11" s="4" customFormat="1" ht="11.25" customHeight="1">
      <c r="A20" s="32"/>
      <c r="B20" s="31"/>
      <c r="C20" s="32"/>
      <c r="D20" s="45"/>
      <c r="E20" s="45"/>
      <c r="F20" s="37"/>
      <c r="G20" s="20"/>
      <c r="H20" s="135"/>
      <c r="I20" s="56"/>
      <c r="J20" s="23"/>
      <c r="K20" s="23"/>
    </row>
    <row r="21" spans="1:11" s="4" customFormat="1" ht="11.25" customHeight="1">
      <c r="A21" s="38"/>
      <c r="B21" s="39"/>
      <c r="C21" s="38"/>
      <c r="D21" s="45"/>
      <c r="E21" s="45"/>
      <c r="F21" s="37"/>
      <c r="G21" s="20"/>
      <c r="H21" s="135"/>
      <c r="I21" s="56"/>
      <c r="J21" s="23"/>
      <c r="K21" s="23"/>
    </row>
    <row r="22" spans="1:11" s="4" customFormat="1" ht="12" customHeight="1">
      <c r="A22" s="16">
        <v>99203</v>
      </c>
      <c r="B22" s="27" t="s">
        <v>7</v>
      </c>
      <c r="C22" s="16"/>
      <c r="D22" s="40">
        <v>27763</v>
      </c>
      <c r="E22" s="40"/>
      <c r="F22" s="19">
        <f aca="true" t="shared" si="3" ref="F22:F29">D22/$E$59</f>
        <v>0.030673653670441902</v>
      </c>
      <c r="G22" s="20"/>
      <c r="H22" s="135"/>
      <c r="I22" s="56"/>
      <c r="J22" s="22" t="e">
        <f aca="true" t="shared" si="4" ref="J22:J29">H22/$H$59</f>
        <v>#DIV/0!</v>
      </c>
      <c r="K22" s="23"/>
    </row>
    <row r="23" spans="1:11" s="4" customFormat="1" ht="11.25" customHeight="1">
      <c r="A23" s="16">
        <v>99213</v>
      </c>
      <c r="B23" s="27" t="s">
        <v>8</v>
      </c>
      <c r="C23" s="16"/>
      <c r="D23" s="42">
        <v>304909</v>
      </c>
      <c r="E23" s="42"/>
      <c r="F23" s="19">
        <f t="shared" si="3"/>
        <v>0.33687544815044373</v>
      </c>
      <c r="G23" s="20"/>
      <c r="H23" s="135"/>
      <c r="I23" s="21"/>
      <c r="J23" s="22" t="e">
        <f t="shared" si="4"/>
        <v>#DIV/0!</v>
      </c>
      <c r="K23" s="23"/>
    </row>
    <row r="24" spans="1:11" s="4" customFormat="1" ht="11.25" customHeight="1">
      <c r="A24" s="16">
        <v>99223</v>
      </c>
      <c r="B24" s="27" t="s">
        <v>9</v>
      </c>
      <c r="C24" s="16"/>
      <c r="D24" s="42">
        <v>11494</v>
      </c>
      <c r="E24" s="43"/>
      <c r="F24" s="19">
        <f t="shared" si="3"/>
        <v>0.012699022990601131</v>
      </c>
      <c r="G24" s="20"/>
      <c r="H24" s="135"/>
      <c r="I24" s="21"/>
      <c r="J24" s="22" t="e">
        <f t="shared" si="4"/>
        <v>#DIV/0!</v>
      </c>
      <c r="K24" s="23"/>
    </row>
    <row r="25" spans="1:11" s="4" customFormat="1" ht="11.25" customHeight="1">
      <c r="A25" s="16">
        <v>99233</v>
      </c>
      <c r="B25" s="27" t="s">
        <v>18</v>
      </c>
      <c r="C25" s="16"/>
      <c r="D25" s="42">
        <v>3565</v>
      </c>
      <c r="E25" s="42"/>
      <c r="F25" s="67">
        <f t="shared" si="3"/>
        <v>0.003938752128196715</v>
      </c>
      <c r="G25" s="20"/>
      <c r="H25" s="135"/>
      <c r="I25" s="21"/>
      <c r="J25" s="22" t="e">
        <f t="shared" si="4"/>
        <v>#DIV/0!</v>
      </c>
      <c r="K25" s="23"/>
    </row>
    <row r="26" spans="1:11" s="4" customFormat="1" ht="11.25" customHeight="1">
      <c r="A26" s="16">
        <v>99243</v>
      </c>
      <c r="B26" s="27" t="s">
        <v>20</v>
      </c>
      <c r="C26" s="16"/>
      <c r="D26" s="68">
        <v>0</v>
      </c>
      <c r="E26" s="68"/>
      <c r="F26" s="19">
        <f t="shared" si="3"/>
        <v>0</v>
      </c>
      <c r="G26" s="20"/>
      <c r="H26" s="135"/>
      <c r="I26" s="71"/>
      <c r="J26" s="22" t="e">
        <f t="shared" si="4"/>
        <v>#DIV/0!</v>
      </c>
      <c r="K26" s="70"/>
    </row>
    <row r="27" spans="1:11" s="4" customFormat="1" ht="11.25" customHeight="1">
      <c r="A27" s="16">
        <v>99253</v>
      </c>
      <c r="B27" s="27" t="s">
        <v>22</v>
      </c>
      <c r="C27" s="16"/>
      <c r="D27" s="125">
        <v>0</v>
      </c>
      <c r="E27" s="70"/>
      <c r="F27" s="19">
        <f t="shared" si="3"/>
        <v>0</v>
      </c>
      <c r="G27" s="20"/>
      <c r="H27" s="135"/>
      <c r="I27" s="71"/>
      <c r="J27" s="22" t="e">
        <f t="shared" si="4"/>
        <v>#DIV/0!</v>
      </c>
      <c r="K27" s="70"/>
    </row>
    <row r="28" spans="1:11" s="4" customFormat="1" ht="11.25" customHeight="1">
      <c r="A28" s="16">
        <v>99283</v>
      </c>
      <c r="B28" s="27" t="s">
        <v>12</v>
      </c>
      <c r="C28" s="16"/>
      <c r="D28" s="42">
        <v>61</v>
      </c>
      <c r="E28" s="23"/>
      <c r="F28" s="19">
        <f t="shared" si="3"/>
        <v>6.739519770546973E-05</v>
      </c>
      <c r="G28" s="20"/>
      <c r="H28" s="135"/>
      <c r="I28" s="21"/>
      <c r="J28" s="22" t="e">
        <f t="shared" si="4"/>
        <v>#DIV/0!</v>
      </c>
      <c r="K28" s="23"/>
    </row>
    <row r="29" spans="1:11" s="4" customFormat="1" ht="11.25" customHeight="1">
      <c r="A29" s="16">
        <v>99343</v>
      </c>
      <c r="B29" s="27" t="s">
        <v>28</v>
      </c>
      <c r="C29" s="16"/>
      <c r="D29" s="66">
        <v>0</v>
      </c>
      <c r="E29" s="23"/>
      <c r="F29" s="67">
        <f t="shared" si="3"/>
        <v>0</v>
      </c>
      <c r="G29" s="20"/>
      <c r="H29" s="135"/>
      <c r="I29" s="21"/>
      <c r="J29" s="22" t="e">
        <f t="shared" si="4"/>
        <v>#DIV/0!</v>
      </c>
      <c r="K29" s="23"/>
    </row>
    <row r="30" spans="1:11" s="4" customFormat="1" ht="12" customHeight="1">
      <c r="A30" s="53" t="s">
        <v>4</v>
      </c>
      <c r="B30" s="31"/>
      <c r="C30" s="32"/>
      <c r="D30" s="46"/>
      <c r="E30" s="46">
        <f>SUM(D22:D29)</f>
        <v>347792</v>
      </c>
      <c r="F30" s="33"/>
      <c r="G30" s="34">
        <f>E30/$E$59</f>
        <v>0.384254272137389</v>
      </c>
      <c r="H30" s="135"/>
      <c r="I30" s="47">
        <f>SUM(H22:H29)</f>
        <v>0</v>
      </c>
      <c r="J30" s="36"/>
      <c r="K30" s="36" t="e">
        <f>I30/$I$59</f>
        <v>#DIV/0!</v>
      </c>
    </row>
    <row r="31" spans="1:11" s="4" customFormat="1" ht="11.25" customHeight="1">
      <c r="A31" s="32"/>
      <c r="B31" s="31"/>
      <c r="C31" s="32"/>
      <c r="D31" s="45"/>
      <c r="E31" s="45"/>
      <c r="F31" s="37"/>
      <c r="G31" s="20"/>
      <c r="H31" s="135"/>
      <c r="I31" s="21"/>
      <c r="J31" s="23"/>
      <c r="K31" s="23"/>
    </row>
    <row r="32" spans="1:11" s="4" customFormat="1" ht="11.25" customHeight="1">
      <c r="A32" s="38"/>
      <c r="B32" s="39"/>
      <c r="C32" s="38"/>
      <c r="D32" s="45"/>
      <c r="E32" s="45"/>
      <c r="F32" s="37"/>
      <c r="G32" s="20"/>
      <c r="H32" s="135"/>
      <c r="I32" s="21"/>
      <c r="J32" s="23"/>
      <c r="K32" s="23"/>
    </row>
    <row r="33" spans="1:11" s="4" customFormat="1" ht="12" customHeight="1">
      <c r="A33" s="16">
        <v>99204</v>
      </c>
      <c r="B33" s="27" t="s">
        <v>7</v>
      </c>
      <c r="C33" s="16"/>
      <c r="D33" s="42">
        <v>94800</v>
      </c>
      <c r="E33" s="42"/>
      <c r="F33" s="19">
        <f aca="true" t="shared" si="5" ref="F33:F44">D33/$E$59</f>
        <v>0.10473876627013984</v>
      </c>
      <c r="G33" s="20"/>
      <c r="H33" s="135"/>
      <c r="I33" s="21"/>
      <c r="J33" s="22" t="e">
        <f>H33/$H$59</f>
        <v>#DIV/0!</v>
      </c>
      <c r="K33" s="23"/>
    </row>
    <row r="34" spans="1:11" s="4" customFormat="1" ht="11.25" customHeight="1">
      <c r="A34" s="16">
        <v>99214</v>
      </c>
      <c r="B34" s="27" t="s">
        <v>8</v>
      </c>
      <c r="C34" s="16"/>
      <c r="D34" s="42">
        <v>158563</v>
      </c>
      <c r="E34" s="42"/>
      <c r="F34" s="19">
        <f t="shared" si="5"/>
        <v>0.17518663497987536</v>
      </c>
      <c r="G34" s="20"/>
      <c r="H34" s="135"/>
      <c r="I34" s="21"/>
      <c r="J34" s="22" t="e">
        <f>H34/$H$59</f>
        <v>#DIV/0!</v>
      </c>
      <c r="K34" s="23"/>
    </row>
    <row r="35" spans="1:11" s="4" customFormat="1" ht="11.25" customHeight="1">
      <c r="A35" s="16">
        <v>99224</v>
      </c>
      <c r="B35" s="87" t="s">
        <v>27</v>
      </c>
      <c r="C35" s="16"/>
      <c r="D35" s="42">
        <v>0</v>
      </c>
      <c r="E35" s="42"/>
      <c r="F35" s="19">
        <f t="shared" si="5"/>
        <v>0</v>
      </c>
      <c r="G35" s="20"/>
      <c r="H35" s="135"/>
      <c r="I35" s="21"/>
      <c r="J35" s="22" t="e">
        <f aca="true" t="shared" si="6" ref="J35:J44">H35/$H$59</f>
        <v>#DIV/0!</v>
      </c>
      <c r="K35" s="23"/>
    </row>
    <row r="36" spans="1:11" s="4" customFormat="1" ht="11.25" customHeight="1">
      <c r="A36" s="16">
        <v>99234</v>
      </c>
      <c r="B36" s="27" t="s">
        <v>25</v>
      </c>
      <c r="C36" s="16"/>
      <c r="D36" s="43">
        <v>0</v>
      </c>
      <c r="E36" s="43"/>
      <c r="F36" s="19">
        <f t="shared" si="5"/>
        <v>0</v>
      </c>
      <c r="G36" s="20"/>
      <c r="H36" s="135"/>
      <c r="I36" s="21"/>
      <c r="J36" s="22" t="e">
        <f t="shared" si="6"/>
        <v>#DIV/0!</v>
      </c>
      <c r="K36" s="23"/>
    </row>
    <row r="37" spans="1:11" s="4" customFormat="1" ht="11.25" customHeight="1">
      <c r="A37" s="16">
        <v>99244</v>
      </c>
      <c r="B37" s="27" t="s">
        <v>20</v>
      </c>
      <c r="C37" s="16"/>
      <c r="D37" s="68">
        <v>0</v>
      </c>
      <c r="E37" s="68"/>
      <c r="F37" s="37">
        <f t="shared" si="5"/>
        <v>0</v>
      </c>
      <c r="G37" s="20"/>
      <c r="H37" s="135"/>
      <c r="I37" s="71"/>
      <c r="J37" s="22" t="e">
        <f t="shared" si="6"/>
        <v>#DIV/0!</v>
      </c>
      <c r="K37" s="70"/>
    </row>
    <row r="38" spans="1:11" s="4" customFormat="1" ht="11.25" customHeight="1">
      <c r="A38" s="16">
        <v>99254</v>
      </c>
      <c r="B38" s="27" t="s">
        <v>22</v>
      </c>
      <c r="C38" s="16"/>
      <c r="D38" s="68">
        <v>0</v>
      </c>
      <c r="E38" s="68"/>
      <c r="F38" s="37">
        <f t="shared" si="5"/>
        <v>0</v>
      </c>
      <c r="G38" s="20"/>
      <c r="H38" s="135"/>
      <c r="I38" s="71"/>
      <c r="J38" s="22" t="e">
        <f t="shared" si="6"/>
        <v>#DIV/0!</v>
      </c>
      <c r="K38" s="70"/>
    </row>
    <row r="39" spans="1:11" s="4" customFormat="1" ht="11.25" customHeight="1">
      <c r="A39" s="16">
        <v>99284</v>
      </c>
      <c r="B39" s="27" t="s">
        <v>12</v>
      </c>
      <c r="C39" s="16"/>
      <c r="D39" s="42">
        <v>150</v>
      </c>
      <c r="E39" s="42"/>
      <c r="F39" s="19">
        <f t="shared" si="5"/>
        <v>0.00016572589599705672</v>
      </c>
      <c r="G39" s="20"/>
      <c r="H39" s="135"/>
      <c r="I39" s="21"/>
      <c r="J39" s="22" t="e">
        <f t="shared" si="6"/>
        <v>#DIV/0!</v>
      </c>
      <c r="K39" s="23"/>
    </row>
    <row r="40" spans="1:11" s="4" customFormat="1" ht="11.25" customHeight="1">
      <c r="A40" s="16">
        <v>99304</v>
      </c>
      <c r="B40" s="141" t="s">
        <v>47</v>
      </c>
      <c r="C40" s="16"/>
      <c r="D40" s="42">
        <v>90</v>
      </c>
      <c r="E40" s="42"/>
      <c r="F40" s="19">
        <f t="shared" si="5"/>
        <v>9.943553759823402E-05</v>
      </c>
      <c r="G40" s="20"/>
      <c r="H40" s="135"/>
      <c r="I40" s="21"/>
      <c r="J40" s="22" t="e">
        <f t="shared" si="6"/>
        <v>#DIV/0!</v>
      </c>
      <c r="K40" s="23"/>
    </row>
    <row r="41" spans="1:11" s="4" customFormat="1" ht="11.25" customHeight="1">
      <c r="A41" s="16">
        <v>99324</v>
      </c>
      <c r="B41" s="27" t="s">
        <v>16</v>
      </c>
      <c r="C41" s="16"/>
      <c r="D41" s="42">
        <v>0</v>
      </c>
      <c r="E41" s="42"/>
      <c r="F41" s="19">
        <f t="shared" si="5"/>
        <v>0</v>
      </c>
      <c r="G41" s="20"/>
      <c r="H41" s="135"/>
      <c r="I41" s="21"/>
      <c r="J41" s="22" t="e">
        <f t="shared" si="6"/>
        <v>#DIV/0!</v>
      </c>
      <c r="K41" s="23"/>
    </row>
    <row r="42" spans="1:11" s="4" customFormat="1" ht="11.25" customHeight="1">
      <c r="A42" s="16">
        <v>99334</v>
      </c>
      <c r="B42" s="27" t="s">
        <v>23</v>
      </c>
      <c r="C42" s="16"/>
      <c r="D42" s="42">
        <v>0</v>
      </c>
      <c r="E42" s="42"/>
      <c r="F42" s="19">
        <f t="shared" si="5"/>
        <v>0</v>
      </c>
      <c r="G42" s="20"/>
      <c r="H42" s="135"/>
      <c r="I42" s="21"/>
      <c r="J42" s="22" t="e">
        <f t="shared" si="6"/>
        <v>#DIV/0!</v>
      </c>
      <c r="K42" s="23"/>
    </row>
    <row r="43" spans="1:11" s="4" customFormat="1" ht="11.25" customHeight="1">
      <c r="A43" s="16">
        <v>99344</v>
      </c>
      <c r="B43" s="27" t="s">
        <v>17</v>
      </c>
      <c r="C43" s="16"/>
      <c r="D43" s="42">
        <v>0</v>
      </c>
      <c r="E43" s="42"/>
      <c r="F43" s="19">
        <f t="shared" si="5"/>
        <v>0</v>
      </c>
      <c r="G43" s="20"/>
      <c r="H43" s="135"/>
      <c r="I43" s="21"/>
      <c r="J43" s="22" t="e">
        <f t="shared" si="6"/>
        <v>#DIV/0!</v>
      </c>
      <c r="K43" s="23"/>
    </row>
    <row r="44" spans="1:11" s="4" customFormat="1" ht="11.25" customHeight="1">
      <c r="A44" s="16">
        <v>99354</v>
      </c>
      <c r="B44" s="88" t="s">
        <v>24</v>
      </c>
      <c r="C44" s="16"/>
      <c r="D44" s="44">
        <v>989</v>
      </c>
      <c r="E44" s="44"/>
      <c r="F44" s="67">
        <f t="shared" si="5"/>
        <v>0.0010926860742739273</v>
      </c>
      <c r="G44" s="20"/>
      <c r="H44" s="135"/>
      <c r="I44" s="21"/>
      <c r="J44" s="22" t="e">
        <f t="shared" si="6"/>
        <v>#DIV/0!</v>
      </c>
      <c r="K44" s="23"/>
    </row>
    <row r="45" spans="1:11" s="4" customFormat="1" ht="12" customHeight="1">
      <c r="A45" s="53" t="s">
        <v>5</v>
      </c>
      <c r="B45" s="31"/>
      <c r="C45" s="32"/>
      <c r="D45" s="46"/>
      <c r="E45" s="46">
        <f>SUM(D33:D44)</f>
        <v>254592</v>
      </c>
      <c r="F45" s="48"/>
      <c r="G45" s="34">
        <f>E45/$E$59</f>
        <v>0.2812832487578844</v>
      </c>
      <c r="H45" s="135"/>
      <c r="I45" s="47">
        <f>SUM(H33:H44)</f>
        <v>0</v>
      </c>
      <c r="J45" s="23"/>
      <c r="K45" s="36" t="e">
        <f>I45/$I$59</f>
        <v>#DIV/0!</v>
      </c>
    </row>
    <row r="46" spans="1:11" s="4" customFormat="1" ht="11.25" customHeight="1">
      <c r="A46" s="32"/>
      <c r="B46" s="31"/>
      <c r="C46" s="32"/>
      <c r="D46" s="45"/>
      <c r="E46" s="45"/>
      <c r="F46" s="37"/>
      <c r="G46" s="20"/>
      <c r="H46" s="135"/>
      <c r="I46" s="21"/>
      <c r="J46" s="36"/>
      <c r="K46" s="23"/>
    </row>
    <row r="47" spans="1:11" s="4" customFormat="1" ht="11.25" customHeight="1">
      <c r="A47" s="38"/>
      <c r="B47" s="39"/>
      <c r="C47" s="38"/>
      <c r="D47" s="45"/>
      <c r="E47" s="45"/>
      <c r="F47" s="37"/>
      <c r="G47" s="20"/>
      <c r="H47" s="135"/>
      <c r="I47" s="21"/>
      <c r="J47" s="23"/>
      <c r="K47" s="23"/>
    </row>
    <row r="48" spans="1:11" s="4" customFormat="1" ht="12" customHeight="1">
      <c r="A48" s="16">
        <v>99205</v>
      </c>
      <c r="B48" s="27" t="s">
        <v>7</v>
      </c>
      <c r="C48" s="16"/>
      <c r="D48" s="40">
        <v>139549</v>
      </c>
      <c r="E48" s="40"/>
      <c r="F48" s="19">
        <f>D48/$E$59</f>
        <v>0.15417922040328844</v>
      </c>
      <c r="G48" s="20"/>
      <c r="H48" s="135"/>
      <c r="I48" s="21"/>
      <c r="J48" s="22" t="e">
        <f aca="true" t="shared" si="7" ref="J48:J54">H48/$H$59</f>
        <v>#DIV/0!</v>
      </c>
      <c r="K48" s="23"/>
    </row>
    <row r="49" spans="1:11" s="4" customFormat="1" ht="11.25" customHeight="1">
      <c r="A49" s="16">
        <v>99215</v>
      </c>
      <c r="B49" s="27" t="s">
        <v>8</v>
      </c>
      <c r="C49" s="16"/>
      <c r="D49" s="42">
        <v>57328</v>
      </c>
      <c r="E49" s="42"/>
      <c r="F49" s="19">
        <f>D49/$E$59</f>
        <v>0.06333822777146178</v>
      </c>
      <c r="G49" s="20"/>
      <c r="H49" s="135"/>
      <c r="I49" s="21"/>
      <c r="J49" s="22" t="e">
        <f t="shared" si="7"/>
        <v>#DIV/0!</v>
      </c>
      <c r="K49" s="23"/>
    </row>
    <row r="50" spans="1:11" s="4" customFormat="1" ht="11.25" customHeight="1">
      <c r="A50" s="16">
        <v>99235</v>
      </c>
      <c r="B50" s="27" t="s">
        <v>25</v>
      </c>
      <c r="C50" s="16"/>
      <c r="D50" s="42">
        <v>14</v>
      </c>
      <c r="E50" s="42"/>
      <c r="F50" s="19"/>
      <c r="G50" s="20"/>
      <c r="H50" s="135"/>
      <c r="I50" s="21"/>
      <c r="J50" s="22" t="e">
        <f t="shared" si="7"/>
        <v>#DIV/0!</v>
      </c>
      <c r="K50" s="23"/>
    </row>
    <row r="51" spans="1:11" s="4" customFormat="1" ht="11.25" customHeight="1">
      <c r="A51" s="16">
        <v>99245</v>
      </c>
      <c r="B51" s="89" t="s">
        <v>20</v>
      </c>
      <c r="C51" s="16"/>
      <c r="D51" s="42">
        <v>0</v>
      </c>
      <c r="E51" s="42"/>
      <c r="F51" s="19"/>
      <c r="G51" s="20"/>
      <c r="H51" s="135"/>
      <c r="I51" s="21"/>
      <c r="J51" s="22" t="e">
        <f t="shared" si="7"/>
        <v>#DIV/0!</v>
      </c>
      <c r="K51" s="23"/>
    </row>
    <row r="52" spans="1:11" s="4" customFormat="1" ht="11.25" customHeight="1">
      <c r="A52" s="16">
        <v>99255</v>
      </c>
      <c r="B52" s="89" t="s">
        <v>22</v>
      </c>
      <c r="C52" s="16"/>
      <c r="D52" s="42">
        <v>0</v>
      </c>
      <c r="E52" s="42"/>
      <c r="F52" s="19"/>
      <c r="G52" s="20"/>
      <c r="H52" s="135"/>
      <c r="I52" s="21"/>
      <c r="J52" s="22" t="e">
        <f t="shared" si="7"/>
        <v>#DIV/0!</v>
      </c>
      <c r="K52" s="23"/>
    </row>
    <row r="53" spans="1:13" s="4" customFormat="1" ht="11.25" customHeight="1">
      <c r="A53" s="16">
        <v>99285</v>
      </c>
      <c r="B53" s="27" t="s">
        <v>12</v>
      </c>
      <c r="C53" s="16"/>
      <c r="D53" s="42">
        <v>500</v>
      </c>
      <c r="E53" s="42"/>
      <c r="F53" s="19">
        <f>D53/$E$59</f>
        <v>0.0005524196533235224</v>
      </c>
      <c r="G53" s="20"/>
      <c r="H53" s="135"/>
      <c r="I53" s="21"/>
      <c r="J53" s="22" t="e">
        <f t="shared" si="7"/>
        <v>#DIV/0!</v>
      </c>
      <c r="K53" s="23"/>
      <c r="M53" s="4" t="s">
        <v>13</v>
      </c>
    </row>
    <row r="54" spans="1:11" s="4" customFormat="1" ht="11.25" customHeight="1">
      <c r="A54" s="16">
        <v>99355</v>
      </c>
      <c r="B54" s="27" t="s">
        <v>26</v>
      </c>
      <c r="C54" s="16"/>
      <c r="D54" s="44">
        <v>32</v>
      </c>
      <c r="E54" s="44"/>
      <c r="F54" s="67">
        <f>D54/$E$59</f>
        <v>3.535485781270543E-05</v>
      </c>
      <c r="G54" s="20"/>
      <c r="H54" s="54"/>
      <c r="I54" s="21"/>
      <c r="J54" s="22" t="e">
        <f>H54/$H$59</f>
        <v>#DIV/0!</v>
      </c>
      <c r="K54" s="23"/>
    </row>
    <row r="55" spans="1:11" s="4" customFormat="1" ht="12" customHeight="1">
      <c r="A55" s="53" t="s">
        <v>6</v>
      </c>
      <c r="B55" s="31"/>
      <c r="C55" s="32"/>
      <c r="D55" s="46"/>
      <c r="E55" s="46">
        <f>SUM(D48:D54)</f>
        <v>197423</v>
      </c>
      <c r="F55" s="48"/>
      <c r="G55" s="59">
        <f>E55/$E$59</f>
        <v>0.21812069043617952</v>
      </c>
      <c r="H55" s="54"/>
      <c r="I55" s="47">
        <f>SUM(H48:H54)</f>
        <v>0</v>
      </c>
      <c r="J55" s="23"/>
      <c r="K55" s="59" t="e">
        <f>I55/$I$59</f>
        <v>#DIV/0!</v>
      </c>
    </row>
    <row r="56" spans="1:11" s="4" customFormat="1" ht="11.25" customHeight="1">
      <c r="A56" s="32"/>
      <c r="B56" s="31"/>
      <c r="C56" s="32"/>
      <c r="D56" s="42"/>
      <c r="E56" s="42"/>
      <c r="F56" s="33"/>
      <c r="G56" s="20"/>
      <c r="H56" s="54"/>
      <c r="I56" s="21"/>
      <c r="J56" s="36"/>
      <c r="K56" s="23"/>
    </row>
    <row r="57" spans="1:11" s="4" customFormat="1" ht="11.25" customHeight="1">
      <c r="A57" s="49" t="s">
        <v>0</v>
      </c>
      <c r="B57" s="31"/>
      <c r="C57" s="32"/>
      <c r="D57" s="45"/>
      <c r="E57" s="45"/>
      <c r="F57" s="37"/>
      <c r="G57" s="20"/>
      <c r="H57" s="54"/>
      <c r="I57" s="21"/>
      <c r="J57" s="23"/>
      <c r="K57" s="23"/>
    </row>
    <row r="58" spans="1:11" s="4" customFormat="1" ht="12" customHeight="1">
      <c r="A58" s="58" t="s">
        <v>58</v>
      </c>
      <c r="B58" s="50" t="s">
        <v>10</v>
      </c>
      <c r="C58" s="32"/>
      <c r="D58" s="72">
        <v>2862</v>
      </c>
      <c r="E58" s="72">
        <f>D58</f>
        <v>2862</v>
      </c>
      <c r="F58" s="67">
        <f>D58/$E$59</f>
        <v>0.003162050095623842</v>
      </c>
      <c r="G58" s="59">
        <f>E58/$E$59</f>
        <v>0.003162050095623842</v>
      </c>
      <c r="H58" s="55"/>
      <c r="I58" s="51">
        <f>H58</f>
        <v>0</v>
      </c>
      <c r="J58" s="22" t="e">
        <f>H58/$H$59</f>
        <v>#DIV/0!</v>
      </c>
      <c r="K58" s="73" t="e">
        <f>I58/$I$59</f>
        <v>#DIV/0!</v>
      </c>
    </row>
    <row r="59" spans="1:11" s="4" customFormat="1" ht="11.25" customHeight="1">
      <c r="A59" s="3"/>
      <c r="B59" s="6" t="s">
        <v>11</v>
      </c>
      <c r="C59" s="2"/>
      <c r="D59" s="74">
        <f>SUM(D2:D58)</f>
        <v>905109</v>
      </c>
      <c r="E59" s="74">
        <f>SUM(E8:E58)</f>
        <v>905109</v>
      </c>
      <c r="F59" s="75"/>
      <c r="G59" s="76">
        <f>SUM(G8:G58)</f>
        <v>1</v>
      </c>
      <c r="H59" s="74">
        <f>SUM(H2:H58)</f>
        <v>0</v>
      </c>
      <c r="I59" s="74">
        <f>SUM(I8:I58)</f>
        <v>0</v>
      </c>
      <c r="J59" s="77"/>
      <c r="K59" s="77" t="e">
        <f>SUM(K8:K58)</f>
        <v>#DIV/0!</v>
      </c>
    </row>
    <row r="60" spans="1:10" s="4" customFormat="1" ht="11.25" customHeight="1">
      <c r="A60" s="2"/>
      <c r="B60" s="2"/>
      <c r="C60" s="2"/>
      <c r="D60" s="2"/>
      <c r="E60" s="2"/>
      <c r="F60" s="2"/>
      <c r="G60" s="3"/>
      <c r="H60" s="3"/>
      <c r="I60" s="3"/>
      <c r="J60" s="3"/>
    </row>
    <row r="61" spans="1:11" s="4" customFormat="1" ht="11.25" customHeight="1">
      <c r="A61" s="78"/>
      <c r="B61" s="79" t="s">
        <v>30</v>
      </c>
      <c r="C61" s="2"/>
      <c r="D61" s="2"/>
      <c r="E61" s="2"/>
      <c r="F61" s="80"/>
      <c r="G61" s="80"/>
      <c r="H61" s="80"/>
      <c r="I61" s="81"/>
      <c r="J61" s="82"/>
      <c r="K61" s="82"/>
    </row>
    <row r="62" spans="1:11" s="4" customFormat="1" ht="11.25" customHeight="1">
      <c r="A62" s="2"/>
      <c r="B62" s="2"/>
      <c r="C62" s="2"/>
      <c r="D62" s="2"/>
      <c r="E62" s="2"/>
      <c r="F62" s="83"/>
      <c r="G62" s="80"/>
      <c r="H62" s="84"/>
      <c r="I62" s="84"/>
      <c r="J62" s="85"/>
      <c r="K62" s="85"/>
    </row>
    <row r="63" spans="2:11" ht="12.75">
      <c r="B63" s="8"/>
      <c r="C63" s="8"/>
      <c r="D63" s="7"/>
      <c r="E63" s="7"/>
      <c r="F63" s="80"/>
      <c r="G63" s="80"/>
      <c r="H63" s="84"/>
      <c r="I63" s="84"/>
      <c r="J63" s="85"/>
      <c r="K63" s="85"/>
    </row>
    <row r="64" spans="1:11" ht="13.5">
      <c r="A64" s="131" t="s">
        <v>52</v>
      </c>
      <c r="B64" s="129"/>
      <c r="C64" s="129"/>
      <c r="D64" s="130"/>
      <c r="E64" s="7"/>
      <c r="F64" s="86"/>
      <c r="G64" s="86"/>
      <c r="H64" s="84"/>
      <c r="I64" s="84"/>
      <c r="J64" s="85"/>
      <c r="K64" s="85"/>
    </row>
    <row r="65" spans="1:11" ht="13.5">
      <c r="A65" s="132" t="s">
        <v>60</v>
      </c>
      <c r="B65" s="129"/>
      <c r="C65" s="129"/>
      <c r="D65" s="130"/>
      <c r="E65" s="7"/>
      <c r="F65" s="80"/>
      <c r="G65" s="80"/>
      <c r="H65" s="84"/>
      <c r="I65" s="84"/>
      <c r="J65" s="85"/>
      <c r="K65" s="85"/>
    </row>
    <row r="66" spans="1:11" ht="13.5">
      <c r="A66" s="132"/>
      <c r="B66" s="129"/>
      <c r="C66" s="129"/>
      <c r="D66" s="130"/>
      <c r="E66" s="7"/>
      <c r="F66" s="80"/>
      <c r="G66" s="80"/>
      <c r="H66" s="84"/>
      <c r="I66" s="84"/>
      <c r="J66" s="85"/>
      <c r="K66" s="85"/>
    </row>
    <row r="67" spans="1:11" ht="12.75">
      <c r="A67" s="63" t="s">
        <v>62</v>
      </c>
      <c r="B67" s="1"/>
      <c r="C67" s="1"/>
      <c r="D67" s="7"/>
      <c r="E67" s="7"/>
      <c r="F67" s="7"/>
      <c r="G67" s="7"/>
      <c r="H67" s="7"/>
      <c r="I67" s="7"/>
      <c r="J67" s="7"/>
      <c r="K67" s="7"/>
    </row>
    <row r="68" spans="1:11" ht="12.75">
      <c r="A68" s="63" t="s">
        <v>61</v>
      </c>
      <c r="B68" s="1"/>
      <c r="C68" s="1"/>
      <c r="D68" s="7"/>
      <c r="E68" s="7"/>
      <c r="F68" s="7"/>
      <c r="G68" s="7"/>
      <c r="H68" s="7"/>
      <c r="I68" s="7"/>
      <c r="J68" s="7"/>
      <c r="K68" s="7"/>
    </row>
    <row r="69" spans="1:11" ht="12.75">
      <c r="A69" s="109" t="s">
        <v>63</v>
      </c>
      <c r="B69" s="1"/>
      <c r="C69" s="1"/>
      <c r="D69" s="7"/>
      <c r="E69" s="7"/>
      <c r="F69" s="7"/>
      <c r="G69" s="7"/>
      <c r="H69" s="7"/>
      <c r="I69" s="7"/>
      <c r="J69" s="7"/>
      <c r="K69" s="7"/>
    </row>
    <row r="70" spans="1:11" ht="12.75">
      <c r="A70" s="134" t="s">
        <v>53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</row>
    <row r="71" spans="1:11" ht="12.75">
      <c r="A71" s="134"/>
      <c r="B71" s="133"/>
      <c r="C71" s="133"/>
      <c r="D71" s="133"/>
      <c r="E71" s="133"/>
      <c r="F71" s="133"/>
      <c r="G71" s="133"/>
      <c r="H71" s="133"/>
      <c r="I71" s="133"/>
      <c r="J71" s="133"/>
      <c r="K71" s="133"/>
    </row>
    <row r="72" spans="1:13" ht="13.5">
      <c r="A72" s="64" t="s">
        <v>64</v>
      </c>
      <c r="B72" s="9"/>
      <c r="C72" s="10"/>
      <c r="D72" s="113" t="s">
        <v>44</v>
      </c>
      <c r="E72" s="113"/>
      <c r="F72" s="113"/>
      <c r="G72" s="113" t="s">
        <v>43</v>
      </c>
      <c r="H72" s="113"/>
      <c r="I72" s="113"/>
      <c r="J72" s="113"/>
      <c r="K72" s="113"/>
      <c r="L72" s="113"/>
      <c r="M72" s="113"/>
    </row>
    <row r="76" spans="6:11" ht="12.75">
      <c r="F76" s="14"/>
      <c r="G76" s="14"/>
      <c r="H76" s="14"/>
      <c r="I76" s="14"/>
      <c r="J76" s="14"/>
      <c r="K76" s="14"/>
    </row>
    <row r="77" spans="6:11" ht="12.75">
      <c r="F77" s="14"/>
      <c r="G77" s="14"/>
      <c r="H77" s="14"/>
      <c r="I77" s="14"/>
      <c r="J77" s="14"/>
      <c r="K77" s="14"/>
    </row>
    <row r="78" spans="6:11" ht="12.75">
      <c r="F78" s="14"/>
      <c r="G78" s="14"/>
      <c r="H78" s="14"/>
      <c r="I78" s="14"/>
      <c r="J78" s="14"/>
      <c r="K78" s="14"/>
    </row>
  </sheetData>
  <sheetProtection/>
  <hyperlinks>
    <hyperlink ref="A70" r:id="rId1" display="https://www.cms.gov/apps/ama/license.asp?file=/Research-Statistics-Data-and-Systems/Statistics-Trends-and-Reports/MedicareFeeforSvcPartsAB/Downloads/EMSpecialty2017.pdf"/>
  </hyperlinks>
  <printOptions/>
  <pageMargins left="0.46" right="0.39" top="1.22" bottom="0.71" header="0.65" footer="0.25"/>
  <pageSetup fitToHeight="1" fitToWidth="1" horizontalDpi="600" verticalDpi="600" orientation="portrait" scale="81" r:id="rId2"/>
  <headerFooter alignWithMargins="0">
    <oddHeader>&amp;C&amp;14SERO EMs (All) to Radonc EMs  Allowed by Medicare (CY 2017)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zoomScalePageLayoutView="0" workbookViewId="0" topLeftCell="A10">
      <selection activeCell="J32" sqref="J32"/>
    </sheetView>
  </sheetViews>
  <sheetFormatPr defaultColWidth="9.140625" defaultRowHeight="12.75"/>
  <cols>
    <col min="1" max="1" width="12.57421875" style="0" customWidth="1"/>
    <col min="2" max="2" width="39.140625" style="0" customWidth="1"/>
  </cols>
  <sheetData>
    <row r="2" spans="1:8" ht="12.75">
      <c r="A2" s="91" t="s">
        <v>0</v>
      </c>
      <c r="B2" s="92" t="s">
        <v>31</v>
      </c>
      <c r="C2" s="38"/>
      <c r="D2" s="93" t="s">
        <v>1</v>
      </c>
      <c r="E2" s="94" t="s">
        <v>14</v>
      </c>
      <c r="F2" s="95"/>
      <c r="G2" s="93" t="s">
        <v>32</v>
      </c>
      <c r="H2" s="94" t="s">
        <v>14</v>
      </c>
    </row>
    <row r="3" spans="1:8" ht="12.75">
      <c r="A3" s="91"/>
      <c r="B3" s="92"/>
      <c r="C3" s="38"/>
      <c r="D3" s="93"/>
      <c r="E3" s="94"/>
      <c r="F3" s="95"/>
      <c r="G3" s="93"/>
      <c r="H3" s="94"/>
    </row>
    <row r="4" spans="1:8" ht="12.75">
      <c r="A4" s="96">
        <v>99217</v>
      </c>
      <c r="B4" s="119" t="s">
        <v>33</v>
      </c>
      <c r="C4" s="38"/>
      <c r="D4" s="120">
        <v>17</v>
      </c>
      <c r="E4" s="121">
        <f>D4/$D$24</f>
        <v>1.878226821299976E-05</v>
      </c>
      <c r="F4" s="118"/>
      <c r="G4" s="98"/>
      <c r="H4" s="97" t="e">
        <f>G4/$G$24</f>
        <v>#DIV/0!</v>
      </c>
    </row>
    <row r="5" spans="1:8" ht="12.75">
      <c r="A5" s="96">
        <v>99219</v>
      </c>
      <c r="B5" s="138" t="s">
        <v>34</v>
      </c>
      <c r="C5" s="38"/>
      <c r="D5" s="120">
        <v>14</v>
      </c>
      <c r="E5" s="121">
        <f aca="true" t="shared" si="0" ref="E5:E18">D5/$D$24</f>
        <v>1.5467750293058625E-05</v>
      </c>
      <c r="F5" s="118"/>
      <c r="G5" s="98"/>
      <c r="H5" s="97" t="e">
        <f aca="true" t="shared" si="1" ref="H5:H18">G5/$G$24</f>
        <v>#DIV/0!</v>
      </c>
    </row>
    <row r="6" spans="1:8" ht="12.75">
      <c r="A6" s="96">
        <v>99220</v>
      </c>
      <c r="B6" s="119" t="s">
        <v>34</v>
      </c>
      <c r="C6" s="38"/>
      <c r="D6" s="120">
        <v>23</v>
      </c>
      <c r="E6" s="121">
        <f t="shared" si="0"/>
        <v>2.5411304052882028E-05</v>
      </c>
      <c r="F6" s="118"/>
      <c r="G6" s="98"/>
      <c r="H6" s="97" t="e">
        <f t="shared" si="1"/>
        <v>#DIV/0!</v>
      </c>
    </row>
    <row r="7" spans="1:8" ht="12.75">
      <c r="A7" s="96">
        <v>99238</v>
      </c>
      <c r="B7" s="122" t="s">
        <v>35</v>
      </c>
      <c r="C7" s="38"/>
      <c r="D7" s="120">
        <v>44</v>
      </c>
      <c r="E7" s="121">
        <f t="shared" si="0"/>
        <v>4.8612929492469966E-05</v>
      </c>
      <c r="F7" s="118"/>
      <c r="G7" s="98"/>
      <c r="H7" s="97" t="e">
        <f t="shared" si="1"/>
        <v>#DIV/0!</v>
      </c>
    </row>
    <row r="8" spans="1:8" ht="12.75">
      <c r="A8" s="96">
        <v>99239</v>
      </c>
      <c r="B8" s="122" t="s">
        <v>35</v>
      </c>
      <c r="C8" s="38"/>
      <c r="D8" s="120">
        <v>30</v>
      </c>
      <c r="E8" s="121">
        <f t="shared" si="0"/>
        <v>3.314517919941134E-05</v>
      </c>
      <c r="F8" s="118"/>
      <c r="G8" s="98"/>
      <c r="H8" s="97" t="e">
        <f t="shared" si="1"/>
        <v>#DIV/0!</v>
      </c>
    </row>
    <row r="9" spans="1:8" ht="12.75">
      <c r="A9" s="96">
        <v>99306</v>
      </c>
      <c r="B9" s="139" t="s">
        <v>47</v>
      </c>
      <c r="C9" s="38"/>
      <c r="D9" s="120">
        <v>35</v>
      </c>
      <c r="E9" s="121">
        <f t="shared" si="0"/>
        <v>3.8669375732646566E-05</v>
      </c>
      <c r="F9" s="118"/>
      <c r="G9" s="98"/>
      <c r="H9" s="97" t="e">
        <f t="shared" si="1"/>
        <v>#DIV/0!</v>
      </c>
    </row>
    <row r="10" spans="1:8" ht="12.75">
      <c r="A10" s="96">
        <v>99307</v>
      </c>
      <c r="B10" s="140" t="s">
        <v>48</v>
      </c>
      <c r="C10" s="38"/>
      <c r="D10" s="120">
        <v>339</v>
      </c>
      <c r="E10" s="121">
        <f t="shared" si="0"/>
        <v>0.0003745405249533482</v>
      </c>
      <c r="F10" s="118"/>
      <c r="G10" s="98"/>
      <c r="H10" s="97" t="e">
        <f t="shared" si="1"/>
        <v>#DIV/0!</v>
      </c>
    </row>
    <row r="11" spans="1:8" ht="12.75">
      <c r="A11" s="96">
        <v>99308</v>
      </c>
      <c r="B11" s="140" t="s">
        <v>48</v>
      </c>
      <c r="C11" s="38"/>
      <c r="D11" s="120">
        <v>291</v>
      </c>
      <c r="E11" s="121">
        <f t="shared" si="0"/>
        <v>0.00032150823823429</v>
      </c>
      <c r="F11" s="118"/>
      <c r="G11" s="98"/>
      <c r="H11" s="97" t="e">
        <f t="shared" si="1"/>
        <v>#DIV/0!</v>
      </c>
    </row>
    <row r="12" spans="1:8" ht="12.75">
      <c r="A12" s="96">
        <v>99309</v>
      </c>
      <c r="B12" s="139" t="s">
        <v>48</v>
      </c>
      <c r="C12" s="38"/>
      <c r="D12" s="120">
        <v>231</v>
      </c>
      <c r="E12" s="121">
        <f t="shared" si="0"/>
        <v>0.0002552178798354673</v>
      </c>
      <c r="F12" s="118"/>
      <c r="G12" s="98"/>
      <c r="H12" s="97" t="e">
        <f t="shared" si="1"/>
        <v>#DIV/0!</v>
      </c>
    </row>
    <row r="13" spans="1:8" ht="12.75">
      <c r="A13" s="123">
        <v>99349</v>
      </c>
      <c r="B13" s="117" t="s">
        <v>41</v>
      </c>
      <c r="C13" s="118"/>
      <c r="D13" s="123">
        <v>329</v>
      </c>
      <c r="E13" s="121">
        <f t="shared" si="0"/>
        <v>0.0003634921318868777</v>
      </c>
      <c r="F13" s="118"/>
      <c r="G13" s="98"/>
      <c r="H13" s="97" t="e">
        <f t="shared" si="1"/>
        <v>#DIV/0!</v>
      </c>
    </row>
    <row r="14" spans="1:8" ht="12.75">
      <c r="A14" s="123">
        <v>99356</v>
      </c>
      <c r="B14" s="117" t="s">
        <v>36</v>
      </c>
      <c r="C14" s="118"/>
      <c r="D14" s="123">
        <v>26</v>
      </c>
      <c r="E14" s="121">
        <f t="shared" si="0"/>
        <v>2.8725821972823164E-05</v>
      </c>
      <c r="F14" s="118"/>
      <c r="G14" s="98"/>
      <c r="H14" s="97" t="e">
        <f t="shared" si="1"/>
        <v>#DIV/0!</v>
      </c>
    </row>
    <row r="15" spans="1:8" ht="12.75">
      <c r="A15" s="123">
        <v>99358</v>
      </c>
      <c r="B15" s="140" t="s">
        <v>55</v>
      </c>
      <c r="C15" s="118"/>
      <c r="D15" s="123">
        <v>13</v>
      </c>
      <c r="E15" s="121">
        <f t="shared" si="0"/>
        <v>1.4362910986411582E-05</v>
      </c>
      <c r="F15" s="118"/>
      <c r="G15" s="98"/>
      <c r="H15" s="97" t="e">
        <f t="shared" si="1"/>
        <v>#DIV/0!</v>
      </c>
    </row>
    <row r="16" spans="1:8" ht="12.75">
      <c r="A16" s="123">
        <v>99406</v>
      </c>
      <c r="B16" s="117" t="s">
        <v>37</v>
      </c>
      <c r="C16" s="118"/>
      <c r="D16" s="123">
        <v>813</v>
      </c>
      <c r="E16" s="121">
        <f t="shared" si="0"/>
        <v>0.0008982343563040474</v>
      </c>
      <c r="F16" s="118"/>
      <c r="G16" s="136"/>
      <c r="H16" s="97" t="e">
        <f t="shared" si="1"/>
        <v>#DIV/0!</v>
      </c>
    </row>
    <row r="17" spans="1:8" ht="12.75">
      <c r="A17" s="123">
        <v>99407</v>
      </c>
      <c r="B17" s="117" t="s">
        <v>38</v>
      </c>
      <c r="C17" s="118"/>
      <c r="D17" s="123">
        <v>124</v>
      </c>
      <c r="E17" s="121">
        <f t="shared" si="0"/>
        <v>0.00013700007402423354</v>
      </c>
      <c r="F17" s="118"/>
      <c r="G17" s="136"/>
      <c r="H17" s="97" t="e">
        <f t="shared" si="1"/>
        <v>#DIV/0!</v>
      </c>
    </row>
    <row r="18" spans="1:8" ht="12.75">
      <c r="A18" s="123">
        <v>99490</v>
      </c>
      <c r="B18" s="140" t="s">
        <v>49</v>
      </c>
      <c r="C18" s="118"/>
      <c r="D18" s="123">
        <v>120</v>
      </c>
      <c r="E18" s="121">
        <f t="shared" si="0"/>
        <v>0.00013258071679764536</v>
      </c>
      <c r="F18" s="118"/>
      <c r="G18" s="136"/>
      <c r="H18" s="97" t="e">
        <f t="shared" si="1"/>
        <v>#DIV/0!</v>
      </c>
    </row>
    <row r="19" spans="1:8" ht="12.75">
      <c r="A19" s="123">
        <v>99497</v>
      </c>
      <c r="B19" s="117" t="s">
        <v>42</v>
      </c>
      <c r="C19" s="118"/>
      <c r="D19" s="128">
        <v>413</v>
      </c>
      <c r="E19" s="121">
        <f>D19/$D$24</f>
        <v>0.0004562986336452295</v>
      </c>
      <c r="F19" s="118"/>
      <c r="G19" s="136"/>
      <c r="H19" s="97" t="e">
        <f>G19/$G$24</f>
        <v>#DIV/0!</v>
      </c>
    </row>
    <row r="20" spans="1:8" ht="12.75">
      <c r="A20" s="126">
        <v>99498</v>
      </c>
      <c r="B20" s="117" t="s">
        <v>56</v>
      </c>
      <c r="C20" s="95"/>
      <c r="D20" s="126">
        <v>0</v>
      </c>
      <c r="E20" s="121">
        <f>D20/$D$24</f>
        <v>0</v>
      </c>
      <c r="F20" s="95"/>
      <c r="G20" s="98"/>
      <c r="H20" s="127" t="e">
        <f>G20/$G$24</f>
        <v>#DIV/0!</v>
      </c>
    </row>
    <row r="21" spans="1:8" ht="12.75">
      <c r="A21" s="99"/>
      <c r="B21" s="5"/>
      <c r="C21" s="5"/>
      <c r="D21" s="99"/>
      <c r="E21" s="5"/>
      <c r="F21" s="5"/>
      <c r="G21" s="99"/>
      <c r="H21" s="100"/>
    </row>
    <row r="22" spans="1:8" ht="12.75">
      <c r="A22" s="5"/>
      <c r="B22" s="6" t="s">
        <v>11</v>
      </c>
      <c r="C22" s="5"/>
      <c r="D22" s="101">
        <f>SUM(D4:D20)</f>
        <v>2862</v>
      </c>
      <c r="E22" s="100">
        <f>D22/D24</f>
        <v>0.003162050095623842</v>
      </c>
      <c r="F22" s="5"/>
      <c r="G22" s="101">
        <f>SUM(G4:G20)</f>
        <v>0</v>
      </c>
      <c r="H22" s="100" t="e">
        <f>G22/G24</f>
        <v>#DIV/0!</v>
      </c>
    </row>
    <row r="23" spans="1:8" ht="12.75">
      <c r="A23" s="5"/>
      <c r="B23" s="6"/>
      <c r="C23" s="5"/>
      <c r="D23" s="102"/>
      <c r="E23" s="103"/>
      <c r="F23" s="5"/>
      <c r="G23" s="102"/>
      <c r="H23" s="5"/>
    </row>
    <row r="24" spans="1:8" ht="12.75">
      <c r="A24" s="5"/>
      <c r="B24" s="104" t="s">
        <v>46</v>
      </c>
      <c r="C24" s="5"/>
      <c r="D24" s="105">
        <f>+'Level 1-5'!E59</f>
        <v>905109</v>
      </c>
      <c r="E24" s="103" t="s">
        <v>39</v>
      </c>
      <c r="F24" s="5"/>
      <c r="G24" s="106"/>
      <c r="H24" s="5"/>
    </row>
    <row r="25" spans="1:8" ht="12.75">
      <c r="A25" s="5"/>
      <c r="B25" s="5"/>
      <c r="C25" s="5"/>
      <c r="D25" s="5"/>
      <c r="E25" s="5"/>
      <c r="F25" s="5"/>
      <c r="G25" s="5"/>
      <c r="H25" s="5"/>
    </row>
    <row r="26" spans="1:8" ht="12.75">
      <c r="A26" s="7"/>
      <c r="B26" s="7"/>
      <c r="C26" s="7"/>
      <c r="D26" s="7"/>
      <c r="E26" s="7"/>
      <c r="F26" s="7"/>
      <c r="G26" s="7"/>
      <c r="H26" s="7"/>
    </row>
    <row r="27" spans="1:8" ht="12.75">
      <c r="A27" s="137" t="s">
        <v>54</v>
      </c>
      <c r="B27" s="107"/>
      <c r="C27" s="107"/>
      <c r="D27" s="107"/>
      <c r="E27" s="107"/>
      <c r="F27" s="107"/>
      <c r="G27" s="108"/>
      <c r="H27" s="108"/>
    </row>
    <row r="28" spans="1:8" ht="12.75">
      <c r="A28" s="7"/>
      <c r="B28" s="8"/>
      <c r="C28" s="8"/>
      <c r="D28" s="7"/>
      <c r="E28" s="7"/>
      <c r="F28" s="7"/>
      <c r="G28" s="7"/>
      <c r="H28" s="7"/>
    </row>
    <row r="29" spans="1:8" ht="12.75">
      <c r="A29" s="109" t="s">
        <v>59</v>
      </c>
      <c r="B29" s="1"/>
      <c r="C29" s="1"/>
      <c r="D29" s="7"/>
      <c r="E29" s="7"/>
      <c r="F29" s="7"/>
      <c r="G29" s="7"/>
      <c r="H29" s="7"/>
    </row>
    <row r="30" spans="1:8" ht="12.75">
      <c r="A30" s="109"/>
      <c r="B30" s="1"/>
      <c r="C30" s="1"/>
      <c r="D30" s="7"/>
      <c r="E30" s="7"/>
      <c r="F30" s="7"/>
      <c r="G30" s="7"/>
      <c r="H30" s="7"/>
    </row>
    <row r="31" spans="1:8" ht="12.75">
      <c r="A31" s="110" t="s">
        <v>51</v>
      </c>
      <c r="B31" s="1"/>
      <c r="C31" s="1"/>
      <c r="D31" s="7"/>
      <c r="E31" s="7"/>
      <c r="G31" s="7"/>
      <c r="H31" s="7"/>
    </row>
    <row r="32" spans="1:8" ht="12.75">
      <c r="A32" s="110"/>
      <c r="B32" s="1"/>
      <c r="C32" s="1"/>
      <c r="D32" s="7"/>
      <c r="E32" s="7"/>
      <c r="F32" s="7"/>
      <c r="G32" s="7"/>
      <c r="H32" s="7"/>
    </row>
    <row r="33" spans="1:8" ht="13.5">
      <c r="A33" s="113" t="s">
        <v>45</v>
      </c>
      <c r="C33" s="7"/>
      <c r="E33" s="7"/>
      <c r="F33" s="7"/>
      <c r="G33" s="7"/>
      <c r="H33" s="7"/>
    </row>
    <row r="34" spans="3:8" ht="12.75">
      <c r="C34" s="112"/>
      <c r="G34" s="114"/>
      <c r="H34" s="7"/>
    </row>
    <row r="35" spans="1:5" ht="13.5">
      <c r="A35" s="111" t="s">
        <v>50</v>
      </c>
      <c r="E35" s="124" t="s">
        <v>44</v>
      </c>
    </row>
  </sheetData>
  <sheetProtection/>
  <printOptions/>
  <pageMargins left="0.7" right="0.7" top="0.75" bottom="0.75" header="0.3" footer="0.3"/>
  <pageSetup fitToHeight="0" fitToWidth="1" horizontalDpi="600" verticalDpi="600" orientation="portrait" scale="87" r:id="rId3"/>
  <headerFooter>
    <oddHeader>&amp;CNon-Standard EMs Charged by RO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6:F28"/>
  <sheetViews>
    <sheetView tabSelected="1" zoomScalePageLayoutView="0" workbookViewId="0" topLeftCell="A1">
      <selection activeCell="N17" sqref="N17"/>
    </sheetView>
  </sheetViews>
  <sheetFormatPr defaultColWidth="9.140625" defaultRowHeight="12.75"/>
  <sheetData>
    <row r="26" spans="1:6" ht="13.5">
      <c r="A26" s="64" t="s">
        <v>64</v>
      </c>
      <c r="B26" s="116"/>
      <c r="C26" s="116"/>
      <c r="D26" s="116"/>
      <c r="E26" s="116"/>
      <c r="F26" s="113" t="s">
        <v>44</v>
      </c>
    </row>
    <row r="27" spans="2:6" ht="12.75">
      <c r="B27" s="115"/>
      <c r="C27" s="115"/>
      <c r="D27" s="115"/>
      <c r="E27" s="115"/>
      <c r="F27" s="115"/>
    </row>
    <row r="28" spans="2:6" ht="12.75">
      <c r="B28" s="57"/>
      <c r="C28" s="57"/>
      <c r="D28" s="57"/>
      <c r="E28" s="57"/>
      <c r="F28" s="5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Williams</dc:creator>
  <cp:keywords/>
  <dc:description/>
  <cp:lastModifiedBy>Paul Williams</cp:lastModifiedBy>
  <cp:lastPrinted>2018-09-20T21:12:09Z</cp:lastPrinted>
  <dcterms:created xsi:type="dcterms:W3CDTF">2008-02-12T13:44:56Z</dcterms:created>
  <dcterms:modified xsi:type="dcterms:W3CDTF">2018-09-21T17:51:13Z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